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6675" windowHeight="5190" activeTab="2"/>
  </bookViews>
  <sheets>
    <sheet name="I" sheetId="1" r:id="rId1"/>
    <sheet name="II" sheetId="2" r:id="rId2"/>
    <sheet name="III" sheetId="3" r:id="rId3"/>
  </sheets>
  <calcPr calcId="145621"/>
</workbook>
</file>

<file path=xl/calcChain.xml><?xml version="1.0" encoding="utf-8"?>
<calcChain xmlns="http://schemas.openxmlformats.org/spreadsheetml/2006/main">
  <c r="J21" i="3" l="1"/>
  <c r="J20" i="3"/>
  <c r="K20" i="3"/>
  <c r="K19" i="3"/>
  <c r="J5" i="3"/>
  <c r="J3" i="3"/>
  <c r="S18" i="3"/>
  <c r="J2" i="3"/>
  <c r="O18" i="3"/>
  <c r="G2" i="3"/>
  <c r="B10" i="3"/>
  <c r="R18" i="3"/>
  <c r="R10" i="3"/>
  <c r="R2" i="3"/>
  <c r="U3" i="3"/>
  <c r="U2" i="3"/>
  <c r="N5" i="3"/>
  <c r="O10" i="3"/>
  <c r="K2" i="3"/>
  <c r="N5" i="2"/>
  <c r="O4" i="2"/>
  <c r="N4" i="2"/>
  <c r="N3" i="2"/>
  <c r="G18" i="2"/>
  <c r="N2" i="2"/>
  <c r="K18" i="2"/>
  <c r="G2" i="2"/>
  <c r="J18" i="2"/>
  <c r="J10" i="2"/>
  <c r="J2" i="2"/>
  <c r="T2" i="2"/>
  <c r="F5" i="2"/>
  <c r="G10" i="2"/>
  <c r="F12" i="2"/>
  <c r="R8" i="1"/>
  <c r="S7" i="1"/>
  <c r="R7" i="1"/>
  <c r="S3" i="1"/>
  <c r="J18" i="1"/>
  <c r="K18" i="1"/>
  <c r="N10" i="1"/>
  <c r="N2" i="1"/>
  <c r="V4" i="1"/>
</calcChain>
</file>

<file path=xl/sharedStrings.xml><?xml version="1.0" encoding="utf-8"?>
<sst xmlns="http://schemas.openxmlformats.org/spreadsheetml/2006/main" count="147" uniqueCount="40">
  <si>
    <t>Rożne konta bilansowe</t>
  </si>
  <si>
    <t>Amortyzacja</t>
  </si>
  <si>
    <t>1)</t>
  </si>
  <si>
    <t>Zużycie materiałów</t>
  </si>
  <si>
    <t>2)</t>
  </si>
  <si>
    <t>3)</t>
  </si>
  <si>
    <t>RMK - czynne</t>
  </si>
  <si>
    <t>Pozostałe koszty rodzajowe</t>
  </si>
  <si>
    <t>4)</t>
  </si>
  <si>
    <t>Wynagrodzenia</t>
  </si>
  <si>
    <t>Świadczenia na rzecz pracowników</t>
  </si>
  <si>
    <t>5)</t>
  </si>
  <si>
    <t>6)</t>
  </si>
  <si>
    <t>Przychody ze sprzedaży produktów</t>
  </si>
  <si>
    <t>7)</t>
  </si>
  <si>
    <t>Wyroby gotowe</t>
  </si>
  <si>
    <t>Produkcja w toku</t>
  </si>
  <si>
    <t>Suma kosztów</t>
  </si>
  <si>
    <t>ilość</t>
  </si>
  <si>
    <t>JTKW</t>
  </si>
  <si>
    <t>8)</t>
  </si>
  <si>
    <t>Rozliczenie kosztów</t>
  </si>
  <si>
    <t>Wynik finansowy</t>
  </si>
  <si>
    <t>I</t>
  </si>
  <si>
    <t>II</t>
  </si>
  <si>
    <t>III</t>
  </si>
  <si>
    <t>sk.</t>
  </si>
  <si>
    <t>Koszy wydziałowe</t>
  </si>
  <si>
    <t>Produkcja podstawowa</t>
  </si>
  <si>
    <t>KOZ</t>
  </si>
  <si>
    <t>KWSP</t>
  </si>
  <si>
    <t>SK.</t>
  </si>
  <si>
    <t>Różne konta bilansowe</t>
  </si>
  <si>
    <t>Układ rodzajowy kosztów</t>
  </si>
  <si>
    <t>Produkcja podstwowa</t>
  </si>
  <si>
    <t>Koszty wydziałowe</t>
  </si>
  <si>
    <t>Przychody ze sprzedaży</t>
  </si>
  <si>
    <t>9)</t>
  </si>
  <si>
    <t>IV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</si>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</sst>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 applyBorder="1"/>
    <xf numFmtId="0" fontId="0" fillId="0" borderId="4" xfId="0" applyBorder="1"/>
    <xf numFmtId="0" fontId="0" fillId="0" borderId="1" xfId="0" applyBorder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N10" sqref="N10"/>
    </sheetView>
  </sheetViews>
  <sheetFormatPr defaultRowHeight="15" x14ac:dyDescent="0.25"/>
  <cols>
    <col min="1" max="1" width="2.85546875" customWidth="1"/>
    <col min="4" max="4" width="3.28515625" customWidth="1"/>
    <col min="5" max="5" width="3.140625" customWidth="1"/>
    <col min="8" max="9" width="3.42578125" customWidth="1"/>
    <col min="12" max="13" width="3.28515625" customWidth="1"/>
    <col min="16" max="17" width="2.85546875" customWidth="1"/>
    <col min="21" max="21" width="13.5703125" customWidth="1"/>
  </cols>
  <sheetData>
    <row r="1" spans="1:22" ht="33" customHeight="1" x14ac:dyDescent="0.25">
      <c r="B1" s="4" t="s">
        <v>0</v>
      </c>
      <c r="C1" s="4"/>
      <c r="F1" s="3" t="s">
        <v>1</v>
      </c>
      <c r="G1" s="3"/>
      <c r="J1" s="3" t="s">
        <v>9</v>
      </c>
      <c r="K1" s="3"/>
      <c r="N1" s="3" t="s">
        <v>15</v>
      </c>
      <c r="O1" s="3"/>
      <c r="R1" s="3" t="s">
        <v>22</v>
      </c>
      <c r="S1" s="3"/>
    </row>
    <row r="2" spans="1:22" x14ac:dyDescent="0.25">
      <c r="A2" t="s">
        <v>14</v>
      </c>
      <c r="B2" s="1">
        <v>140000</v>
      </c>
      <c r="C2">
        <v>40000</v>
      </c>
      <c r="D2" t="s">
        <v>2</v>
      </c>
      <c r="E2" t="s">
        <v>2</v>
      </c>
      <c r="F2" s="1">
        <v>40000</v>
      </c>
      <c r="G2" s="5">
        <v>40000</v>
      </c>
      <c r="H2" t="s">
        <v>24</v>
      </c>
      <c r="I2" t="s">
        <v>8</v>
      </c>
      <c r="J2" s="1">
        <v>60000</v>
      </c>
      <c r="K2" s="5">
        <v>60000</v>
      </c>
      <c r="L2" t="s">
        <v>24</v>
      </c>
      <c r="M2" t="s">
        <v>20</v>
      </c>
      <c r="N2" s="1">
        <f>100*V6</f>
        <v>56349</v>
      </c>
      <c r="Q2" t="s">
        <v>24</v>
      </c>
      <c r="R2" s="1">
        <v>40000</v>
      </c>
      <c r="S2">
        <v>140000</v>
      </c>
      <c r="T2" t="s">
        <v>23</v>
      </c>
    </row>
    <row r="3" spans="1:22" x14ac:dyDescent="0.25">
      <c r="B3" s="2"/>
      <c r="C3">
        <v>50000</v>
      </c>
      <c r="D3" t="s">
        <v>4</v>
      </c>
      <c r="F3" s="2"/>
      <c r="J3" s="2"/>
      <c r="N3" s="2"/>
      <c r="Q3" t="s">
        <v>24</v>
      </c>
      <c r="R3" s="2">
        <v>50000</v>
      </c>
      <c r="S3">
        <f>J18</f>
        <v>64801.35</v>
      </c>
      <c r="T3" t="s">
        <v>25</v>
      </c>
    </row>
    <row r="4" spans="1:22" x14ac:dyDescent="0.25">
      <c r="B4" s="2"/>
      <c r="C4">
        <v>5000</v>
      </c>
      <c r="D4" t="s">
        <v>5</v>
      </c>
      <c r="F4" s="2"/>
      <c r="J4" s="2"/>
      <c r="N4" s="2"/>
      <c r="Q4" t="s">
        <v>24</v>
      </c>
      <c r="R4" s="2">
        <v>7500</v>
      </c>
      <c r="U4" t="s">
        <v>17</v>
      </c>
      <c r="V4">
        <f>F2+F10+F18+F19+J2+J10</f>
        <v>177500</v>
      </c>
    </row>
    <row r="5" spans="1:22" x14ac:dyDescent="0.25">
      <c r="B5" s="2"/>
      <c r="C5">
        <v>60000</v>
      </c>
      <c r="D5" t="s">
        <v>8</v>
      </c>
      <c r="F5" s="2"/>
      <c r="J5" s="2"/>
      <c r="N5" s="2"/>
      <c r="Q5" t="s">
        <v>24</v>
      </c>
      <c r="R5" s="2">
        <v>60000</v>
      </c>
      <c r="U5" t="s">
        <v>18</v>
      </c>
      <c r="V5">
        <v>315</v>
      </c>
    </row>
    <row r="6" spans="1:22" x14ac:dyDescent="0.25">
      <c r="B6" s="2"/>
      <c r="C6">
        <v>20000</v>
      </c>
      <c r="D6" t="s">
        <v>11</v>
      </c>
      <c r="F6" s="2"/>
      <c r="J6" s="2"/>
      <c r="N6" s="2"/>
      <c r="Q6" t="s">
        <v>24</v>
      </c>
      <c r="R6" s="6">
        <v>20000</v>
      </c>
      <c r="S6" s="7"/>
      <c r="U6" t="s">
        <v>19</v>
      </c>
      <c r="V6">
        <v>563.49</v>
      </c>
    </row>
    <row r="7" spans="1:22" x14ac:dyDescent="0.25">
      <c r="B7" s="2"/>
      <c r="C7">
        <v>5000</v>
      </c>
      <c r="D7" t="s">
        <v>12</v>
      </c>
      <c r="F7" s="2"/>
      <c r="J7" s="2"/>
      <c r="N7" s="2"/>
      <c r="R7" s="2">
        <f>SUM(R2:R6)</f>
        <v>177500</v>
      </c>
      <c r="S7">
        <f>SUM(S2:S6)</f>
        <v>204801.35</v>
      </c>
    </row>
    <row r="8" spans="1:22" x14ac:dyDescent="0.25">
      <c r="Q8" t="s">
        <v>26</v>
      </c>
      <c r="R8">
        <f>S7-R7</f>
        <v>27301.350000000006</v>
      </c>
    </row>
    <row r="9" spans="1:22" ht="32.25" customHeight="1" x14ac:dyDescent="0.25">
      <c r="B9" s="3" t="s">
        <v>6</v>
      </c>
      <c r="C9" s="3"/>
      <c r="F9" s="3" t="s">
        <v>3</v>
      </c>
      <c r="G9" s="3"/>
      <c r="J9" s="4" t="s">
        <v>10</v>
      </c>
      <c r="K9" s="4"/>
      <c r="N9" s="3" t="s">
        <v>16</v>
      </c>
      <c r="O9" s="3"/>
      <c r="R9" s="3"/>
      <c r="S9" s="3"/>
    </row>
    <row r="10" spans="1:22" x14ac:dyDescent="0.25">
      <c r="A10" t="s">
        <v>5</v>
      </c>
      <c r="B10" s="1">
        <v>2500</v>
      </c>
      <c r="E10" t="s">
        <v>4</v>
      </c>
      <c r="F10" s="1">
        <v>50000</v>
      </c>
      <c r="G10">
        <v>50000</v>
      </c>
      <c r="H10" t="s">
        <v>24</v>
      </c>
      <c r="I10" t="s">
        <v>11</v>
      </c>
      <c r="J10" s="1">
        <v>20000</v>
      </c>
      <c r="K10" s="5">
        <v>20000</v>
      </c>
      <c r="L10" t="s">
        <v>24</v>
      </c>
      <c r="M10" t="s">
        <v>20</v>
      </c>
      <c r="N10" s="1">
        <f>30*V6/2</f>
        <v>8452.35</v>
      </c>
      <c r="R10" s="1"/>
    </row>
    <row r="11" spans="1:22" x14ac:dyDescent="0.25">
      <c r="B11" s="2"/>
      <c r="F11" s="2"/>
      <c r="J11" s="2"/>
      <c r="N11" s="2"/>
      <c r="R11" s="2"/>
    </row>
    <row r="12" spans="1:22" x14ac:dyDescent="0.25">
      <c r="B12" s="2"/>
      <c r="F12" s="2"/>
      <c r="J12" s="2"/>
      <c r="N12" s="2"/>
      <c r="R12" s="2"/>
    </row>
    <row r="13" spans="1:22" x14ac:dyDescent="0.25">
      <c r="B13" s="2"/>
      <c r="F13" s="2"/>
      <c r="J13" s="2"/>
      <c r="N13" s="2"/>
      <c r="R13" s="2"/>
    </row>
    <row r="14" spans="1:22" x14ac:dyDescent="0.25">
      <c r="B14" s="2"/>
      <c r="F14" s="2"/>
      <c r="J14" s="2"/>
      <c r="N14" s="2"/>
      <c r="R14" s="2"/>
    </row>
    <row r="15" spans="1:22" x14ac:dyDescent="0.25">
      <c r="B15" s="2"/>
      <c r="F15" s="2"/>
      <c r="J15" s="2"/>
      <c r="N15" s="2"/>
      <c r="R15" s="2"/>
    </row>
    <row r="17" spans="1:19" ht="45" customHeight="1" x14ac:dyDescent="0.25">
      <c r="B17" s="4" t="s">
        <v>13</v>
      </c>
      <c r="C17" s="4"/>
      <c r="F17" s="4" t="s">
        <v>7</v>
      </c>
      <c r="G17" s="4"/>
      <c r="J17" s="3" t="s">
        <v>21</v>
      </c>
      <c r="K17" s="3"/>
      <c r="N17" s="3"/>
      <c r="O17" s="3"/>
      <c r="R17" s="3"/>
      <c r="S17" s="3"/>
    </row>
    <row r="18" spans="1:19" x14ac:dyDescent="0.25">
      <c r="A18" t="s">
        <v>23</v>
      </c>
      <c r="B18" s="1">
        <v>140000</v>
      </c>
      <c r="C18">
        <v>140000</v>
      </c>
      <c r="D18" t="s">
        <v>14</v>
      </c>
      <c r="E18" t="s">
        <v>5</v>
      </c>
      <c r="F18" s="1">
        <v>2500</v>
      </c>
      <c r="G18" s="5">
        <v>7500</v>
      </c>
      <c r="H18" t="s">
        <v>24</v>
      </c>
      <c r="I18" t="s">
        <v>25</v>
      </c>
      <c r="J18" s="1">
        <f>K18</f>
        <v>64801.35</v>
      </c>
      <c r="K18">
        <f>N2+N10</f>
        <v>64801.35</v>
      </c>
      <c r="L18" t="s">
        <v>20</v>
      </c>
      <c r="N18" s="1"/>
      <c r="R18" s="1"/>
    </row>
    <row r="19" spans="1:19" x14ac:dyDescent="0.25">
      <c r="B19" s="2"/>
      <c r="E19" t="s">
        <v>12</v>
      </c>
      <c r="F19" s="2">
        <v>5000</v>
      </c>
      <c r="J19" s="2"/>
      <c r="N19" s="2"/>
      <c r="R19" s="2"/>
    </row>
    <row r="20" spans="1:19" x14ac:dyDescent="0.25">
      <c r="B20" s="2"/>
      <c r="F20" s="2"/>
      <c r="J20" s="2"/>
      <c r="N20" s="2"/>
      <c r="R20" s="2"/>
    </row>
    <row r="21" spans="1:19" x14ac:dyDescent="0.25">
      <c r="B21" s="2"/>
      <c r="F21" s="2"/>
      <c r="J21" s="2"/>
      <c r="N21" s="2"/>
      <c r="R21" s="2"/>
    </row>
    <row r="22" spans="1:19" x14ac:dyDescent="0.25">
      <c r="B22" s="2"/>
      <c r="F22" s="2"/>
      <c r="J22" s="2"/>
      <c r="N22" s="2"/>
      <c r="R22" s="2"/>
    </row>
    <row r="23" spans="1:19" x14ac:dyDescent="0.25">
      <c r="B23" s="2"/>
      <c r="F23" s="2"/>
      <c r="J23" s="2"/>
      <c r="N23" s="2"/>
      <c r="R23" s="2"/>
    </row>
    <row r="25" spans="1:19" x14ac:dyDescent="0.25">
      <c r="B25" s="3"/>
      <c r="C25" s="3"/>
      <c r="F25" s="3"/>
      <c r="G25" s="3"/>
      <c r="J25" s="3"/>
      <c r="K25" s="3"/>
      <c r="N25" s="3"/>
      <c r="O25" s="3"/>
      <c r="R25" s="3"/>
      <c r="S25" s="3"/>
    </row>
    <row r="26" spans="1:19" x14ac:dyDescent="0.25">
      <c r="B26" s="1"/>
      <c r="F26" s="1"/>
      <c r="J26" s="1"/>
      <c r="N26" s="1"/>
      <c r="R26" s="1"/>
    </row>
    <row r="27" spans="1:19" x14ac:dyDescent="0.25">
      <c r="B27" s="2"/>
      <c r="F27" s="2"/>
      <c r="J27" s="2"/>
      <c r="N27" s="2"/>
      <c r="R27" s="2"/>
    </row>
    <row r="28" spans="1:19" x14ac:dyDescent="0.25">
      <c r="B28" s="2"/>
      <c r="F28" s="2"/>
      <c r="J28" s="2"/>
      <c r="N28" s="2"/>
      <c r="R28" s="2"/>
    </row>
    <row r="29" spans="1:19" x14ac:dyDescent="0.25">
      <c r="B29" s="2"/>
      <c r="F29" s="2"/>
      <c r="J29" s="2"/>
      <c r="N29" s="2"/>
      <c r="R29" s="2"/>
    </row>
    <row r="30" spans="1:19" x14ac:dyDescent="0.25">
      <c r="B30" s="2"/>
      <c r="F30" s="2"/>
      <c r="J30" s="2"/>
      <c r="N30" s="2"/>
      <c r="R30" s="2"/>
    </row>
    <row r="31" spans="1:19" x14ac:dyDescent="0.25">
      <c r="B31" s="2"/>
      <c r="F31" s="2"/>
      <c r="J31" s="2"/>
      <c r="N31" s="2"/>
      <c r="R31" s="2"/>
    </row>
  </sheetData>
  <mergeCells count="20">
    <mergeCell ref="R1:S1"/>
    <mergeCell ref="R9:S9"/>
    <mergeCell ref="B17:C17"/>
    <mergeCell ref="F17:G17"/>
    <mergeCell ref="J17:K17"/>
    <mergeCell ref="N17:O17"/>
    <mergeCell ref="R17:S17"/>
    <mergeCell ref="B1:C1"/>
    <mergeCell ref="B9:C9"/>
    <mergeCell ref="F1:G1"/>
    <mergeCell ref="J1:K1"/>
    <mergeCell ref="N1:O1"/>
    <mergeCell ref="F9:G9"/>
    <mergeCell ref="J9:K9"/>
    <mergeCell ref="N9:O9"/>
    <mergeCell ref="B25:C25"/>
    <mergeCell ref="F25:G25"/>
    <mergeCell ref="J25:K25"/>
    <mergeCell ref="N25:O25"/>
    <mergeCell ref="R25:S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M6" sqref="M6"/>
    </sheetView>
  </sheetViews>
  <sheetFormatPr defaultRowHeight="15" x14ac:dyDescent="0.25"/>
  <cols>
    <col min="1" max="1" width="2.85546875" customWidth="1"/>
    <col min="4" max="4" width="3.28515625" customWidth="1"/>
    <col min="5" max="5" width="3.140625" customWidth="1"/>
    <col min="8" max="9" width="3.42578125" customWidth="1"/>
    <col min="12" max="13" width="3.28515625" customWidth="1"/>
    <col min="16" max="17" width="2.85546875" customWidth="1"/>
  </cols>
  <sheetData>
    <row r="1" spans="1:20" ht="33.75" customHeight="1" x14ac:dyDescent="0.25">
      <c r="B1" s="4" t="s">
        <v>0</v>
      </c>
      <c r="C1" s="4"/>
      <c r="F1" s="4" t="s">
        <v>28</v>
      </c>
      <c r="G1" s="4"/>
      <c r="J1" s="3" t="s">
        <v>15</v>
      </c>
      <c r="K1" s="3"/>
      <c r="N1" s="3" t="s">
        <v>22</v>
      </c>
      <c r="O1" s="3"/>
      <c r="R1" s="3"/>
      <c r="S1" s="3"/>
    </row>
    <row r="2" spans="1:20" x14ac:dyDescent="0.25">
      <c r="B2" s="1">
        <v>140000</v>
      </c>
      <c r="C2">
        <v>40000</v>
      </c>
      <c r="D2" t="s">
        <v>2</v>
      </c>
      <c r="E2" t="s">
        <v>4</v>
      </c>
      <c r="F2" s="1">
        <v>50000</v>
      </c>
      <c r="G2">
        <f>SUM(F2:F5)</f>
        <v>156666.5</v>
      </c>
      <c r="H2" t="s">
        <v>20</v>
      </c>
      <c r="I2" t="s">
        <v>20</v>
      </c>
      <c r="J2" s="1">
        <f>100*T2</f>
        <v>49735.396825396827</v>
      </c>
      <c r="M2" t="s">
        <v>24</v>
      </c>
      <c r="N2" s="1">
        <f>K18</f>
        <v>99470.793650793639</v>
      </c>
      <c r="O2">
        <v>140000</v>
      </c>
      <c r="P2" t="s">
        <v>23</v>
      </c>
      <c r="R2" s="1"/>
      <c r="T2">
        <f>SUM(F2:F5)/315</f>
        <v>497.35396825396828</v>
      </c>
    </row>
    <row r="3" spans="1:20" x14ac:dyDescent="0.25">
      <c r="B3" s="2"/>
      <c r="C3">
        <v>50000</v>
      </c>
      <c r="D3" t="s">
        <v>4</v>
      </c>
      <c r="E3" t="s">
        <v>8</v>
      </c>
      <c r="F3" s="2">
        <v>40000</v>
      </c>
      <c r="J3" s="2"/>
      <c r="M3" t="s">
        <v>25</v>
      </c>
      <c r="N3" s="6">
        <f>G18</f>
        <v>20833.5</v>
      </c>
      <c r="O3" s="7"/>
      <c r="R3" s="2"/>
    </row>
    <row r="4" spans="1:20" x14ac:dyDescent="0.25">
      <c r="B4" s="2"/>
      <c r="C4">
        <v>5000</v>
      </c>
      <c r="D4" t="s">
        <v>5</v>
      </c>
      <c r="E4" t="s">
        <v>11</v>
      </c>
      <c r="F4" s="2">
        <v>13333</v>
      </c>
      <c r="J4" s="2"/>
      <c r="N4" s="2">
        <f>SUM(N2:N3)</f>
        <v>120304.29365079364</v>
      </c>
      <c r="O4">
        <f>SUM(O2:O3)</f>
        <v>140000</v>
      </c>
      <c r="R4" s="2"/>
    </row>
    <row r="5" spans="1:20" x14ac:dyDescent="0.25">
      <c r="B5" s="2"/>
      <c r="C5">
        <v>60000</v>
      </c>
      <c r="D5" t="s">
        <v>8</v>
      </c>
      <c r="E5" t="s">
        <v>14</v>
      </c>
      <c r="F5" s="2">
        <f>G10</f>
        <v>53333.5</v>
      </c>
      <c r="J5" s="2"/>
      <c r="M5" t="s">
        <v>31</v>
      </c>
      <c r="N5" s="2">
        <f>O4-N4</f>
        <v>19695.706349206361</v>
      </c>
      <c r="R5" s="2"/>
    </row>
    <row r="6" spans="1:20" x14ac:dyDescent="0.25">
      <c r="B6" s="2"/>
      <c r="C6">
        <v>20000</v>
      </c>
      <c r="D6" t="s">
        <v>11</v>
      </c>
      <c r="F6" s="2"/>
      <c r="J6" s="2"/>
      <c r="N6" s="2"/>
      <c r="R6" s="2"/>
    </row>
    <row r="7" spans="1:20" x14ac:dyDescent="0.25">
      <c r="B7" s="2"/>
      <c r="C7">
        <v>5000</v>
      </c>
      <c r="D7" t="s">
        <v>12</v>
      </c>
      <c r="F7" s="2"/>
      <c r="J7" s="2"/>
      <c r="N7" s="2"/>
      <c r="R7" s="2"/>
    </row>
    <row r="9" spans="1:20" x14ac:dyDescent="0.25">
      <c r="B9" s="3" t="s">
        <v>6</v>
      </c>
      <c r="C9" s="3"/>
      <c r="F9" s="3" t="s">
        <v>27</v>
      </c>
      <c r="G9" s="3"/>
      <c r="J9" s="3" t="s">
        <v>16</v>
      </c>
      <c r="K9" s="3"/>
      <c r="N9" s="3"/>
      <c r="O9" s="3"/>
      <c r="R9" s="3"/>
      <c r="S9" s="3"/>
    </row>
    <row r="10" spans="1:20" x14ac:dyDescent="0.25">
      <c r="A10" t="s">
        <v>5</v>
      </c>
      <c r="B10" s="1">
        <v>2500</v>
      </c>
      <c r="E10" t="s">
        <v>2</v>
      </c>
      <c r="F10" s="1">
        <v>40000</v>
      </c>
      <c r="G10">
        <f>SUM(F10:F12)</f>
        <v>53333.5</v>
      </c>
      <c r="H10" t="s">
        <v>14</v>
      </c>
      <c r="I10" t="s">
        <v>20</v>
      </c>
      <c r="J10" s="1">
        <f>15*T2</f>
        <v>7460.3095238095239</v>
      </c>
      <c r="N10" s="1"/>
      <c r="R10" s="1"/>
    </row>
    <row r="11" spans="1:20" x14ac:dyDescent="0.25">
      <c r="B11" s="2"/>
      <c r="E11" t="s">
        <v>8</v>
      </c>
      <c r="F11" s="2">
        <v>10000</v>
      </c>
      <c r="J11" s="2"/>
      <c r="N11" s="2"/>
      <c r="R11" s="2"/>
    </row>
    <row r="12" spans="1:20" x14ac:dyDescent="0.25">
      <c r="B12" s="2"/>
      <c r="E12" t="s">
        <v>11</v>
      </c>
      <c r="F12" s="2">
        <f>(C6-F4)/2</f>
        <v>3333.5</v>
      </c>
      <c r="J12" s="2"/>
      <c r="N12" s="2"/>
      <c r="R12" s="2"/>
    </row>
    <row r="13" spans="1:20" x14ac:dyDescent="0.25">
      <c r="B13" s="2"/>
      <c r="F13" s="2"/>
      <c r="J13" s="2"/>
      <c r="N13" s="2"/>
      <c r="R13" s="2"/>
    </row>
    <row r="14" spans="1:20" x14ac:dyDescent="0.25">
      <c r="B14" s="2"/>
      <c r="F14" s="2"/>
      <c r="J14" s="2"/>
      <c r="N14" s="2"/>
      <c r="R14" s="2"/>
    </row>
    <row r="15" spans="1:20" x14ac:dyDescent="0.25">
      <c r="B15" s="2"/>
      <c r="F15" s="2"/>
      <c r="J15" s="2"/>
      <c r="N15" s="2"/>
      <c r="R15" s="2"/>
    </row>
    <row r="17" spans="1:19" ht="33" customHeight="1" x14ac:dyDescent="0.25">
      <c r="B17" s="4" t="s">
        <v>13</v>
      </c>
      <c r="C17" s="4"/>
      <c r="F17" s="3" t="s">
        <v>29</v>
      </c>
      <c r="G17" s="3"/>
      <c r="J17" s="3" t="s">
        <v>30</v>
      </c>
      <c r="K17" s="3"/>
      <c r="N17" s="3"/>
      <c r="O17" s="3"/>
      <c r="R17" s="3"/>
      <c r="S17" s="3"/>
    </row>
    <row r="18" spans="1:19" x14ac:dyDescent="0.25">
      <c r="A18" t="s">
        <v>23</v>
      </c>
      <c r="B18" s="1">
        <v>140000</v>
      </c>
      <c r="C18">
        <v>140000</v>
      </c>
      <c r="E18" t="s">
        <v>5</v>
      </c>
      <c r="F18" s="1">
        <v>2500</v>
      </c>
      <c r="G18">
        <f>SUM(F18:F21)</f>
        <v>20833.5</v>
      </c>
      <c r="H18" t="s">
        <v>25</v>
      </c>
      <c r="I18" t="s">
        <v>20</v>
      </c>
      <c r="J18" s="1">
        <f>SUM(F2:F5)-J2-J10</f>
        <v>99470.793650793639</v>
      </c>
      <c r="K18">
        <f>J18</f>
        <v>99470.793650793639</v>
      </c>
      <c r="L18" t="s">
        <v>24</v>
      </c>
      <c r="N18" s="1"/>
      <c r="R18" s="1"/>
    </row>
    <row r="19" spans="1:19" x14ac:dyDescent="0.25">
      <c r="B19" s="2"/>
      <c r="E19" t="s">
        <v>8</v>
      </c>
      <c r="F19" s="2">
        <v>10000</v>
      </c>
      <c r="J19" s="2"/>
      <c r="N19" s="2"/>
      <c r="R19" s="2"/>
    </row>
    <row r="20" spans="1:19" x14ac:dyDescent="0.25">
      <c r="B20" s="2"/>
      <c r="E20" t="s">
        <v>11</v>
      </c>
      <c r="F20" s="2">
        <v>3333.5</v>
      </c>
      <c r="J20" s="2"/>
      <c r="N20" s="2"/>
      <c r="R20" s="2"/>
    </row>
    <row r="21" spans="1:19" x14ac:dyDescent="0.25">
      <c r="B21" s="2"/>
      <c r="E21" t="s">
        <v>12</v>
      </c>
      <c r="F21" s="2">
        <v>5000</v>
      </c>
      <c r="J21" s="2"/>
      <c r="N21" s="2"/>
      <c r="R21" s="2"/>
    </row>
    <row r="22" spans="1:19" x14ac:dyDescent="0.25">
      <c r="B22" s="2"/>
      <c r="F22" s="2"/>
      <c r="J22" s="2"/>
      <c r="N22" s="2"/>
      <c r="R22" s="2"/>
    </row>
    <row r="23" spans="1:19" x14ac:dyDescent="0.25">
      <c r="B23" s="2"/>
      <c r="F23" s="2"/>
      <c r="J23" s="2"/>
      <c r="N23" s="2"/>
      <c r="R23" s="2"/>
    </row>
    <row r="25" spans="1:19" x14ac:dyDescent="0.25">
      <c r="B25" s="3"/>
      <c r="C25" s="3"/>
      <c r="F25" s="3"/>
      <c r="G25" s="3"/>
      <c r="J25" s="3"/>
      <c r="K25" s="3"/>
      <c r="N25" s="3"/>
      <c r="O25" s="3"/>
      <c r="R25" s="3"/>
      <c r="S25" s="3"/>
    </row>
    <row r="26" spans="1:19" x14ac:dyDescent="0.25">
      <c r="B26" s="1"/>
      <c r="F26" s="1"/>
      <c r="J26" s="1"/>
      <c r="N26" s="1"/>
      <c r="R26" s="1"/>
    </row>
    <row r="27" spans="1:19" x14ac:dyDescent="0.25">
      <c r="B27" s="2"/>
      <c r="F27" s="2"/>
      <c r="J27" s="2"/>
      <c r="N27" s="2"/>
      <c r="R27" s="2"/>
    </row>
    <row r="28" spans="1:19" x14ac:dyDescent="0.25">
      <c r="B28" s="2"/>
      <c r="F28" s="2"/>
      <c r="J28" s="2"/>
      <c r="N28" s="2"/>
      <c r="R28" s="2"/>
    </row>
    <row r="29" spans="1:19" x14ac:dyDescent="0.25">
      <c r="B29" s="2"/>
      <c r="F29" s="2"/>
      <c r="J29" s="2"/>
      <c r="N29" s="2"/>
      <c r="R29" s="2"/>
    </row>
    <row r="30" spans="1:19" x14ac:dyDescent="0.25">
      <c r="B30" s="2"/>
      <c r="F30" s="2"/>
      <c r="J30" s="2"/>
      <c r="N30" s="2"/>
      <c r="R30" s="2"/>
    </row>
    <row r="31" spans="1:19" x14ac:dyDescent="0.25">
      <c r="B31" s="2"/>
      <c r="F31" s="2"/>
      <c r="J31" s="2"/>
      <c r="N31" s="2"/>
      <c r="R31" s="2"/>
    </row>
  </sheetData>
  <mergeCells count="20">
    <mergeCell ref="B17:C17"/>
    <mergeCell ref="F17:G17"/>
    <mergeCell ref="J17:K17"/>
    <mergeCell ref="N17:O17"/>
    <mergeCell ref="R17:S17"/>
    <mergeCell ref="B25:C25"/>
    <mergeCell ref="F25:G25"/>
    <mergeCell ref="J25:K25"/>
    <mergeCell ref="N25:O25"/>
    <mergeCell ref="R25:S25"/>
    <mergeCell ref="B1:C1"/>
    <mergeCell ref="F1:G1"/>
    <mergeCell ref="J1:K1"/>
    <mergeCell ref="N1:O1"/>
    <mergeCell ref="R1:S1"/>
    <mergeCell ref="B9:C9"/>
    <mergeCell ref="F9:G9"/>
    <mergeCell ref="J9:K9"/>
    <mergeCell ref="N9:O9"/>
    <mergeCell ref="R9:S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J22" sqref="J22"/>
    </sheetView>
  </sheetViews>
  <sheetFormatPr defaultRowHeight="15" x14ac:dyDescent="0.25"/>
  <cols>
    <col min="1" max="1" width="2.85546875" customWidth="1"/>
    <col min="4" max="4" width="3.28515625" customWidth="1"/>
    <col min="5" max="5" width="3.140625" customWidth="1"/>
    <col min="8" max="9" width="3.42578125" customWidth="1"/>
    <col min="12" max="12" width="3.28515625" customWidth="1"/>
    <col min="13" max="13" width="3.85546875" customWidth="1"/>
    <col min="16" max="17" width="2.85546875" customWidth="1"/>
  </cols>
  <sheetData>
    <row r="1" spans="1:21" ht="27" customHeight="1" x14ac:dyDescent="0.25">
      <c r="B1" s="4" t="s">
        <v>32</v>
      </c>
      <c r="C1" s="4"/>
      <c r="D1" s="8"/>
      <c r="E1" s="8"/>
      <c r="F1" s="4" t="s">
        <v>33</v>
      </c>
      <c r="G1" s="4"/>
      <c r="J1" s="3" t="s">
        <v>21</v>
      </c>
      <c r="K1" s="3"/>
      <c r="N1" s="4" t="s">
        <v>34</v>
      </c>
      <c r="O1" s="4"/>
      <c r="R1" s="3" t="s">
        <v>15</v>
      </c>
      <c r="S1" s="3"/>
    </row>
    <row r="2" spans="1:21" x14ac:dyDescent="0.25">
      <c r="A2" t="s">
        <v>14</v>
      </c>
      <c r="B2" s="1">
        <v>140000</v>
      </c>
      <c r="C2">
        <v>40000</v>
      </c>
      <c r="D2" t="s">
        <v>2</v>
      </c>
      <c r="E2" t="s">
        <v>2</v>
      </c>
      <c r="F2" s="1">
        <v>40000</v>
      </c>
      <c r="G2">
        <f>SUM(F2:F7)</f>
        <v>180000</v>
      </c>
      <c r="H2" t="s">
        <v>24</v>
      </c>
      <c r="I2" t="s">
        <v>25</v>
      </c>
      <c r="J2" s="1">
        <f>O18</f>
        <v>20833.5</v>
      </c>
      <c r="K2">
        <f>F2</f>
        <v>40000</v>
      </c>
      <c r="L2" t="s">
        <v>2</v>
      </c>
      <c r="M2" t="s">
        <v>4</v>
      </c>
      <c r="N2" s="1">
        <v>50000</v>
      </c>
      <c r="O2">
        <v>156666.5</v>
      </c>
      <c r="P2" t="s">
        <v>37</v>
      </c>
      <c r="Q2" t="s">
        <v>37</v>
      </c>
      <c r="R2" s="1">
        <f>100*U3</f>
        <v>49735.396825396827</v>
      </c>
      <c r="U2">
        <f>SUM(N2:N5)</f>
        <v>156666.5</v>
      </c>
    </row>
    <row r="3" spans="1:21" x14ac:dyDescent="0.25">
      <c r="B3" s="2"/>
      <c r="C3">
        <v>50000</v>
      </c>
      <c r="D3" t="s">
        <v>4</v>
      </c>
      <c r="E3" t="s">
        <v>4</v>
      </c>
      <c r="F3" s="2">
        <v>50000</v>
      </c>
      <c r="I3" t="s">
        <v>38</v>
      </c>
      <c r="J3" s="2">
        <f>S18</f>
        <v>99470.793650793654</v>
      </c>
      <c r="K3">
        <v>50000</v>
      </c>
      <c r="L3" t="s">
        <v>4</v>
      </c>
      <c r="M3" t="s">
        <v>8</v>
      </c>
      <c r="N3" s="2">
        <v>40000</v>
      </c>
      <c r="R3" s="2"/>
      <c r="U3">
        <f>U2/315</f>
        <v>497.35396825396828</v>
      </c>
    </row>
    <row r="4" spans="1:21" x14ac:dyDescent="0.25">
      <c r="B4" s="2"/>
      <c r="C4">
        <v>5000</v>
      </c>
      <c r="D4" t="s">
        <v>5</v>
      </c>
      <c r="E4" t="s">
        <v>5</v>
      </c>
      <c r="F4" s="2">
        <v>5000</v>
      </c>
      <c r="J4" s="2"/>
      <c r="K4">
        <v>5000</v>
      </c>
      <c r="L4" t="s">
        <v>5</v>
      </c>
      <c r="M4" t="s">
        <v>11</v>
      </c>
      <c r="N4" s="2">
        <v>13333</v>
      </c>
      <c r="R4" s="2"/>
    </row>
    <row r="5" spans="1:21" x14ac:dyDescent="0.25">
      <c r="B5" s="2"/>
      <c r="C5">
        <v>60000</v>
      </c>
      <c r="D5" t="s">
        <v>8</v>
      </c>
      <c r="E5" t="s">
        <v>8</v>
      </c>
      <c r="F5" s="2">
        <v>60000</v>
      </c>
      <c r="I5" t="s">
        <v>39</v>
      </c>
      <c r="J5" s="2">
        <f>SUM(K2:K7)-SUM(J2:J3)</f>
        <v>59695.706349206346</v>
      </c>
      <c r="K5">
        <v>60000</v>
      </c>
      <c r="L5" t="s">
        <v>8</v>
      </c>
      <c r="M5" t="s">
        <v>20</v>
      </c>
      <c r="N5" s="2">
        <f>O10</f>
        <v>53333.5</v>
      </c>
      <c r="R5" s="2"/>
    </row>
    <row r="6" spans="1:21" x14ac:dyDescent="0.25">
      <c r="B6" s="2"/>
      <c r="C6">
        <v>20000</v>
      </c>
      <c r="D6" t="s">
        <v>11</v>
      </c>
      <c r="E6" t="s">
        <v>11</v>
      </c>
      <c r="F6" s="2">
        <v>20000</v>
      </c>
      <c r="J6" s="2"/>
      <c r="K6">
        <v>20000</v>
      </c>
      <c r="L6" t="s">
        <v>11</v>
      </c>
      <c r="N6" s="2"/>
      <c r="R6" s="2"/>
    </row>
    <row r="7" spans="1:21" x14ac:dyDescent="0.25">
      <c r="B7" s="2"/>
      <c r="C7">
        <v>5000</v>
      </c>
      <c r="D7" t="s">
        <v>12</v>
      </c>
      <c r="E7" t="s">
        <v>12</v>
      </c>
      <c r="F7" s="2">
        <v>5000</v>
      </c>
      <c r="J7" s="2"/>
      <c r="K7">
        <v>5000</v>
      </c>
      <c r="L7" t="s">
        <v>12</v>
      </c>
      <c r="N7" s="2"/>
      <c r="R7" s="2"/>
    </row>
    <row r="9" spans="1:21" x14ac:dyDescent="0.25">
      <c r="B9" s="3" t="s">
        <v>36</v>
      </c>
      <c r="C9" s="3"/>
      <c r="F9" s="3"/>
      <c r="G9" s="3"/>
      <c r="J9" s="3" t="s">
        <v>6</v>
      </c>
      <c r="K9" s="3"/>
      <c r="N9" s="3" t="s">
        <v>35</v>
      </c>
      <c r="O9" s="3"/>
      <c r="R9" s="3" t="s">
        <v>16</v>
      </c>
      <c r="S9" s="3"/>
    </row>
    <row r="10" spans="1:21" x14ac:dyDescent="0.25">
      <c r="A10" t="s">
        <v>23</v>
      </c>
      <c r="B10" s="1">
        <f>C10</f>
        <v>140000</v>
      </c>
      <c r="C10">
        <v>140000</v>
      </c>
      <c r="D10" t="s">
        <v>14</v>
      </c>
      <c r="F10" s="1"/>
      <c r="I10" t="s">
        <v>5</v>
      </c>
      <c r="J10" s="1">
        <v>2500</v>
      </c>
      <c r="M10" t="s">
        <v>2</v>
      </c>
      <c r="N10" s="1">
        <v>40000</v>
      </c>
      <c r="O10">
        <f>N10+N11+N12</f>
        <v>53333.5</v>
      </c>
      <c r="P10" t="s">
        <v>20</v>
      </c>
      <c r="Q10" t="s">
        <v>37</v>
      </c>
      <c r="R10" s="1">
        <f>15*U3</f>
        <v>7460.3095238095239</v>
      </c>
    </row>
    <row r="11" spans="1:21" x14ac:dyDescent="0.25">
      <c r="B11" s="2"/>
      <c r="F11" s="2"/>
      <c r="J11" s="2"/>
      <c r="M11" t="s">
        <v>8</v>
      </c>
      <c r="N11" s="2">
        <v>10000</v>
      </c>
      <c r="R11" s="2"/>
    </row>
    <row r="12" spans="1:21" x14ac:dyDescent="0.25">
      <c r="B12" s="2"/>
      <c r="F12" s="2"/>
      <c r="J12" s="2"/>
      <c r="M12" t="s">
        <v>11</v>
      </c>
      <c r="N12" s="2">
        <v>3333.5</v>
      </c>
      <c r="R12" s="2"/>
    </row>
    <row r="13" spans="1:21" x14ac:dyDescent="0.25">
      <c r="B13" s="2"/>
      <c r="F13" s="2"/>
      <c r="J13" s="2"/>
      <c r="N13" s="2"/>
      <c r="R13" s="2"/>
    </row>
    <row r="14" spans="1:21" x14ac:dyDescent="0.25">
      <c r="B14" s="2"/>
      <c r="F14" s="2"/>
      <c r="J14" s="2"/>
      <c r="N14" s="2"/>
      <c r="R14" s="2"/>
    </row>
    <row r="15" spans="1:21" x14ac:dyDescent="0.25">
      <c r="B15" s="2"/>
      <c r="F15" s="2"/>
      <c r="J15" s="2"/>
      <c r="N15" s="2"/>
      <c r="R15" s="2"/>
    </row>
    <row r="17" spans="2:20" x14ac:dyDescent="0.25">
      <c r="B17" s="3"/>
      <c r="C17" s="3"/>
      <c r="F17" s="3"/>
      <c r="G17" s="3"/>
      <c r="J17" s="3" t="s">
        <v>22</v>
      </c>
      <c r="K17" s="3"/>
      <c r="N17" s="3" t="s">
        <v>29</v>
      </c>
      <c r="O17" s="3"/>
      <c r="R17" s="3" t="s">
        <v>30</v>
      </c>
      <c r="S17" s="3"/>
    </row>
    <row r="18" spans="2:20" x14ac:dyDescent="0.25">
      <c r="B18" s="1"/>
      <c r="F18" s="1"/>
      <c r="I18" t="s">
        <v>24</v>
      </c>
      <c r="J18" s="1">
        <v>180000</v>
      </c>
      <c r="K18">
        <v>140000</v>
      </c>
      <c r="L18" t="s">
        <v>23</v>
      </c>
      <c r="M18" t="s">
        <v>5</v>
      </c>
      <c r="N18" s="1">
        <v>2500</v>
      </c>
      <c r="O18">
        <f>SUM(N18:N21)</f>
        <v>20833.5</v>
      </c>
      <c r="P18" t="s">
        <v>25</v>
      </c>
      <c r="Q18" t="s">
        <v>37</v>
      </c>
      <c r="R18" s="1">
        <f>200*U3</f>
        <v>99470.793650793654</v>
      </c>
      <c r="S18">
        <f>R18</f>
        <v>99470.793650793654</v>
      </c>
      <c r="T18" t="s">
        <v>38</v>
      </c>
    </row>
    <row r="19" spans="2:20" x14ac:dyDescent="0.25">
      <c r="B19" s="2"/>
      <c r="F19" s="2"/>
      <c r="J19" s="6"/>
      <c r="K19" s="7">
        <f>J5</f>
        <v>59695.706349206346</v>
      </c>
      <c r="L19" t="s">
        <v>39</v>
      </c>
      <c r="M19" t="s">
        <v>8</v>
      </c>
      <c r="N19" s="2">
        <v>10000</v>
      </c>
      <c r="R19" s="2"/>
    </row>
    <row r="20" spans="2:20" x14ac:dyDescent="0.25">
      <c r="B20" s="2"/>
      <c r="F20" s="2"/>
      <c r="J20" s="2">
        <f>SUM(J18:J19)</f>
        <v>180000</v>
      </c>
      <c r="K20">
        <f>SUM(K18:K19)</f>
        <v>199695.70634920633</v>
      </c>
      <c r="M20" t="s">
        <v>11</v>
      </c>
      <c r="N20" s="2">
        <v>3333.5</v>
      </c>
      <c r="R20" s="2"/>
    </row>
    <row r="21" spans="2:20" x14ac:dyDescent="0.25">
      <c r="B21" s="2"/>
      <c r="F21" s="2"/>
      <c r="J21" s="2">
        <f>K20-J20</f>
        <v>19695.706349206332</v>
      </c>
      <c r="M21" t="s">
        <v>12</v>
      </c>
      <c r="N21" s="2">
        <v>5000</v>
      </c>
      <c r="R21" s="2"/>
    </row>
    <row r="22" spans="2:20" x14ac:dyDescent="0.25">
      <c r="B22" s="2"/>
      <c r="F22" s="2"/>
      <c r="J22" s="2"/>
      <c r="N22" s="2"/>
      <c r="R22" s="2"/>
    </row>
    <row r="23" spans="2:20" x14ac:dyDescent="0.25">
      <c r="B23" s="2"/>
      <c r="F23" s="2"/>
      <c r="J23" s="2"/>
      <c r="N23" s="2"/>
      <c r="R23" s="2"/>
    </row>
    <row r="25" spans="2:20" x14ac:dyDescent="0.25">
      <c r="B25" s="3"/>
      <c r="C25" s="3"/>
      <c r="F25" s="3"/>
      <c r="G25" s="3"/>
      <c r="J25" s="3"/>
      <c r="K25" s="3"/>
      <c r="N25" s="3"/>
      <c r="O25" s="3"/>
      <c r="R25" s="3"/>
      <c r="S25" s="3"/>
    </row>
    <row r="26" spans="2:20" x14ac:dyDescent="0.25">
      <c r="B26" s="1"/>
      <c r="F26" s="1"/>
      <c r="J26" s="1"/>
      <c r="N26" s="1"/>
      <c r="R26" s="1"/>
    </row>
    <row r="27" spans="2:20" x14ac:dyDescent="0.25">
      <c r="B27" s="2"/>
      <c r="F27" s="2"/>
      <c r="J27" s="2"/>
      <c r="N27" s="2"/>
      <c r="R27" s="2"/>
    </row>
    <row r="28" spans="2:20" x14ac:dyDescent="0.25">
      <c r="B28" s="2"/>
      <c r="F28" s="2"/>
      <c r="J28" s="2"/>
      <c r="N28" s="2"/>
      <c r="R28" s="2"/>
    </row>
    <row r="29" spans="2:20" x14ac:dyDescent="0.25">
      <c r="B29" s="2"/>
      <c r="F29" s="2"/>
      <c r="J29" s="2"/>
      <c r="N29" s="2"/>
      <c r="R29" s="2"/>
    </row>
    <row r="30" spans="2:20" x14ac:dyDescent="0.25">
      <c r="B30" s="2"/>
      <c r="F30" s="2"/>
      <c r="J30" s="2"/>
      <c r="N30" s="2"/>
      <c r="R30" s="2"/>
    </row>
    <row r="31" spans="2:20" x14ac:dyDescent="0.25">
      <c r="B31" s="2"/>
      <c r="F31" s="2"/>
      <c r="J31" s="2"/>
      <c r="N31" s="2"/>
      <c r="R31" s="2"/>
    </row>
  </sheetData>
  <mergeCells count="20">
    <mergeCell ref="B17:C17"/>
    <mergeCell ref="F17:G17"/>
    <mergeCell ref="J17:K17"/>
    <mergeCell ref="N17:O17"/>
    <mergeCell ref="R17:S17"/>
    <mergeCell ref="B25:C25"/>
    <mergeCell ref="F25:G25"/>
    <mergeCell ref="J25:K25"/>
    <mergeCell ref="N25:O25"/>
    <mergeCell ref="R25:S25"/>
    <mergeCell ref="B1:C1"/>
    <mergeCell ref="F1:G1"/>
    <mergeCell ref="J1:K1"/>
    <mergeCell ref="N1:O1"/>
    <mergeCell ref="R1:S1"/>
    <mergeCell ref="B9:C9"/>
    <mergeCell ref="F9:G9"/>
    <mergeCell ref="J9:K9"/>
    <mergeCell ref="N9:O9"/>
    <mergeCell ref="R9:S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</vt:lpstr>
      <vt:lpstr>II</vt:lpstr>
      <vt:lpstr>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Zawadzki</dc:creator>
  <cp:lastModifiedBy>Aleksander Zawadzki</cp:lastModifiedBy>
  <dcterms:created xsi:type="dcterms:W3CDTF">2012-11-19T11:30:03Z</dcterms:created>
  <dcterms:modified xsi:type="dcterms:W3CDTF">2012-11-27T18:45:17Z</dcterms:modified>
</cp:coreProperties>
</file>